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204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comments1.xml><?xml version="1.0" encoding="utf-8"?>
<comments xmlns="http://schemas.openxmlformats.org/spreadsheetml/2006/main">
  <authors>
    <author>msa</author>
  </authors>
  <commentList>
    <comment ref="E51" authorId="0">
      <text>
        <r>
          <rPr>
            <sz val="9"/>
            <rFont val="Tahoma"/>
            <family val="0"/>
          </rPr>
          <t xml:space="preserve">
Объем древесины, полученный с 1 га леса различной густоты и крупности (ГЭСН 2001-01 Сборник №1 "Земляные работы")</t>
        </r>
      </text>
    </comment>
    <comment ref="F51" authorId="0">
      <text>
        <r>
          <rPr>
            <b/>
            <sz val="9"/>
            <rFont val="Tahoma"/>
            <family val="0"/>
          </rPr>
          <t xml:space="preserve">Эту инфу вносить в 1 вариант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<sst xmlns="http://schemas.openxmlformats.org/spreadsheetml/2006/main" count="50" uniqueCount="49">
  <si>
    <t>q2</t>
  </si>
  <si>
    <t>уравнение А. Шиффеля</t>
  </si>
  <si>
    <t>F=0,14+0,66*q2^2+0,32/(q2*H)</t>
  </si>
  <si>
    <t>Объем ствола находится по формуле:</t>
  </si>
  <si>
    <t>V = G * H * F , где</t>
  </si>
  <si>
    <t>G – площадь сечения таксируемого дерева на высоте 1,3 м;</t>
  </si>
  <si>
    <t>H - высота дерева, м;</t>
  </si>
  <si>
    <t>Средние значения коэффициента формы q2 (q0,5) для сосны – 0,67;ели и осины – 0,70; дуба – 0,68; березы – 0,66.</t>
  </si>
  <si>
    <t>Между видовым числом и коэффициентом формы q2 существует корреляционная связь, которая выражается формулами:</t>
  </si>
  <si>
    <t>Определение объема ствола по таблицам видовых чисел, таблицам объема.</t>
  </si>
  <si>
    <t>F - видовое число, определяемое с помощью всеобщих таблиц видовых чисел Ткаченко по высоте и коэффициенту формы q2 (приложение А) или по формуле А. Шиффеля.</t>
  </si>
  <si>
    <t>поправка %</t>
  </si>
  <si>
    <t>В. М. ЕФИМЕНКО</t>
  </si>
  <si>
    <t>ЛЕСНАЯ ТАКСАЦИЯ</t>
  </si>
  <si>
    <t>ПРАКТИЧЕСКОЕ ПОСОБИЕ</t>
  </si>
  <si>
    <t>Гомель 2007</t>
  </si>
  <si>
    <r>
      <t>V = 0.001* D</t>
    </r>
    <r>
      <rPr>
        <b/>
        <i/>
        <vertAlign val="subscript"/>
        <sz val="10"/>
        <rFont val="Arial Cyr"/>
        <family val="0"/>
      </rPr>
      <t>1.3</t>
    </r>
    <r>
      <rPr>
        <b/>
        <i/>
        <sz val="10"/>
        <rFont val="Arial Cyr"/>
        <family val="0"/>
      </rPr>
      <t>^2</t>
    </r>
  </si>
  <si>
    <t>Для приближенного определения объема ствола существует формула Денцина:</t>
  </si>
  <si>
    <t>Формула дает удовлетворительные результаты для стволов высотой около 25 метров. В остальных случаях на каждый недостающий или лишний метр высоты полученные объемы корректируются на +- 3-5 %.</t>
  </si>
  <si>
    <t>V 1 дерева, м3</t>
  </si>
  <si>
    <r>
      <t xml:space="preserve"> D</t>
    </r>
    <r>
      <rPr>
        <b/>
        <i/>
        <vertAlign val="subscript"/>
        <sz val="10"/>
        <rFont val="Arial Cyr"/>
        <family val="0"/>
      </rPr>
      <t xml:space="preserve">1.3 </t>
    </r>
    <r>
      <rPr>
        <sz val="10"/>
        <rFont val="Arial Cyr"/>
        <family val="0"/>
      </rPr>
      <t>-</t>
    </r>
  </si>
  <si>
    <t>Высота дерева, м</t>
  </si>
  <si>
    <t>V прибл,м3</t>
  </si>
  <si>
    <t xml:space="preserve"> D, см</t>
  </si>
  <si>
    <t>Объем всех деревьев, м3</t>
  </si>
  <si>
    <t>Кол. деревьев, шт</t>
  </si>
  <si>
    <t>Масса древесины, т</t>
  </si>
  <si>
    <t>Объем веток и кроны, м3</t>
  </si>
  <si>
    <t>Плотность древесины, кг/м3</t>
  </si>
  <si>
    <t>Масса веток и кроны, т</t>
  </si>
  <si>
    <t>Плотность веток, кг/м3 - согласно Справочнику Утилизация твердых отходов Стройиздат 1980 г</t>
  </si>
  <si>
    <t>Плотность древесины (свежесрубленной), кг/м3 - "Деревянные конструкции" изд.3-е, перераб. и доп., 1962 г.</t>
  </si>
  <si>
    <t>Вариант 2</t>
  </si>
  <si>
    <t>Вариант1</t>
  </si>
  <si>
    <t>Плотность веток, зелени, кг/м3</t>
  </si>
  <si>
    <t>Корни, пни от объема наземной части, м3</t>
  </si>
  <si>
    <t>Корни, пни, тонн</t>
  </si>
  <si>
    <t>диаметр свтола на высоте 1,3 м, см</t>
  </si>
  <si>
    <t>V 1 дерева с учетом поправки, м3</t>
  </si>
  <si>
    <t>Плотность пней - 400,  кг/м3 - согласно Справочнику Утилизация твердых отходов Стройиздат 1980 г</t>
  </si>
  <si>
    <t>F, видовое число</t>
  </si>
  <si>
    <t>Корни, пни -14-20 % от объема срубленной наземной части деревьев, Сборник удельных показателей образования отходов производства и потребления, М, 1999 год.</t>
  </si>
  <si>
    <t>(для проверки варианта 1 и сравнения объемов одного дерева)</t>
  </si>
  <si>
    <t>S, м2</t>
  </si>
  <si>
    <t>S,га</t>
  </si>
  <si>
    <t>Число дер. с 1 га, шт.</t>
  </si>
  <si>
    <t>Число дер. с S, шт.</t>
  </si>
  <si>
    <t>Диаметр дерева, м</t>
  </si>
  <si>
    <r>
      <t xml:space="preserve">Расчет для получения </t>
    </r>
    <r>
      <rPr>
        <i/>
        <u val="single"/>
        <sz val="10"/>
        <rFont val="Arial Cyr"/>
        <family val="0"/>
      </rPr>
      <t>КОЛИЧЕСТВА ДЕРЕВЬЕВ</t>
    </r>
    <r>
      <rPr>
        <sz val="10"/>
        <rFont val="Arial Cyr"/>
        <family val="0"/>
      </rPr>
      <t xml:space="preserve"> ГЭСН-2001-01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</si>
</sst>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3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i/>
      <vertAlign val="subscript"/>
      <sz val="10"/>
      <name val="Arial Cyr"/>
      <family val="0"/>
    </font>
    <font>
      <sz val="8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0"/>
      <color indexed="11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i/>
      <u val="single"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3" borderId="0" xfId="0" applyFill="1" applyAlignment="1">
      <alignment/>
    </xf>
    <xf numFmtId="0" fontId="9" fillId="3" borderId="0" xfId="0" applyFont="1" applyFill="1" applyAlignment="1">
      <alignment/>
    </xf>
    <xf numFmtId="165" fontId="10" fillId="2" borderId="1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1" fontId="11" fillId="0" borderId="4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/>
    </xf>
    <xf numFmtId="0" fontId="11" fillId="0" borderId="4" xfId="0" applyFont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11" fillId="4" borderId="0" xfId="0" applyFont="1" applyFill="1" applyBorder="1" applyAlignment="1">
      <alignment horizontal="center"/>
    </xf>
    <xf numFmtId="2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/>
    </xf>
    <xf numFmtId="0" fontId="11" fillId="4" borderId="0" xfId="0" applyFont="1" applyFill="1" applyBorder="1" applyAlignment="1">
      <alignment/>
    </xf>
    <xf numFmtId="0" fontId="4" fillId="4" borderId="0" xfId="0" applyFont="1" applyFill="1" applyAlignment="1">
      <alignment horizontal="center"/>
    </xf>
    <xf numFmtId="0" fontId="4" fillId="4" borderId="0" xfId="0" applyFont="1" applyFill="1" applyAlignment="1">
      <alignment horizontal="right"/>
    </xf>
    <xf numFmtId="0" fontId="0" fillId="4" borderId="0" xfId="0" applyFont="1" applyFill="1" applyAlignment="1">
      <alignment horizontal="left"/>
    </xf>
    <xf numFmtId="165" fontId="10" fillId="0" borderId="1" xfId="0" applyNumberFormat="1" applyFont="1" applyFill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1" fillId="4" borderId="0" xfId="0" applyFont="1" applyFill="1" applyAlignment="1">
      <alignment/>
    </xf>
    <xf numFmtId="0" fontId="0" fillId="3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3" borderId="7" xfId="0" applyFill="1" applyBorder="1" applyAlignment="1">
      <alignment/>
    </xf>
    <xf numFmtId="0" fontId="10" fillId="4" borderId="0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/>
    </xf>
    <xf numFmtId="0" fontId="0" fillId="4" borderId="0" xfId="0" applyFill="1" applyBorder="1" applyAlignment="1">
      <alignment horizontal="left"/>
    </xf>
    <xf numFmtId="0" fontId="0" fillId="0" borderId="7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4" borderId="0" xfId="0" applyFont="1" applyFill="1" applyAlignment="1">
      <alignment horizontal="center"/>
    </xf>
    <xf numFmtId="2" fontId="0" fillId="4" borderId="0" xfId="0" applyNumberFormat="1" applyFill="1" applyAlignment="1">
      <alignment vertical="justify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/>
    </xf>
    <xf numFmtId="2" fontId="0" fillId="4" borderId="0" xfId="0" applyNumberFormat="1" applyFill="1" applyBorder="1" applyAlignment="1">
      <alignment horizontal="left" vertical="justify" wrapText="1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54</xdr:row>
      <xdr:rowOff>0</xdr:rowOff>
    </xdr:from>
    <xdr:to>
      <xdr:col>8</xdr:col>
      <xdr:colOff>495300</xdr:colOff>
      <xdr:row>81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1039475"/>
          <a:ext cx="6848475" cy="446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82</xdr:row>
      <xdr:rowOff>0</xdr:rowOff>
    </xdr:from>
    <xdr:to>
      <xdr:col>8</xdr:col>
      <xdr:colOff>533400</xdr:colOff>
      <xdr:row>89</xdr:row>
      <xdr:rowOff>133350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573375"/>
          <a:ext cx="6848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115" zoomScaleSheetLayoutView="115" workbookViewId="0" topLeftCell="A1">
      <selection activeCell="F52" sqref="F52"/>
    </sheetView>
  </sheetViews>
  <sheetFormatPr defaultColWidth="9.00390625" defaultRowHeight="12.75"/>
  <cols>
    <col min="1" max="1" width="11.125" style="0" customWidth="1"/>
    <col min="2" max="2" width="9.75390625" style="0" customWidth="1"/>
    <col min="4" max="4" width="10.375" style="0" customWidth="1"/>
    <col min="5" max="5" width="10.875" style="0" customWidth="1"/>
    <col min="6" max="6" width="12.00390625" style="0" customWidth="1"/>
    <col min="7" max="7" width="12.75390625" style="0" customWidth="1"/>
    <col min="8" max="8" width="9.25390625" style="0" customWidth="1"/>
    <col min="9" max="9" width="10.625" style="0" customWidth="1"/>
    <col min="11" max="11" width="11.375" style="0" customWidth="1"/>
  </cols>
  <sheetData>
    <row r="1" spans="1:9" ht="12.75">
      <c r="A1" s="27"/>
      <c r="B1" s="27"/>
      <c r="C1" s="27"/>
      <c r="D1" s="8" t="s">
        <v>33</v>
      </c>
      <c r="E1" s="27"/>
      <c r="F1" s="27"/>
      <c r="G1" s="27"/>
      <c r="H1" s="27"/>
      <c r="I1" s="27"/>
    </row>
    <row r="2" spans="1:9" ht="13.5" thickBot="1">
      <c r="A2" s="27"/>
      <c r="B2" s="27"/>
      <c r="C2" s="27"/>
      <c r="D2" s="27"/>
      <c r="E2" s="27"/>
      <c r="F2" s="27"/>
      <c r="G2" s="27"/>
      <c r="H2" s="27"/>
      <c r="I2" s="27"/>
    </row>
    <row r="3" spans="1:10" ht="50.25" customHeight="1">
      <c r="A3" s="9" t="s">
        <v>25</v>
      </c>
      <c r="B3" s="10" t="s">
        <v>0</v>
      </c>
      <c r="C3" s="10" t="s">
        <v>21</v>
      </c>
      <c r="D3" s="11" t="s">
        <v>40</v>
      </c>
      <c r="E3" s="10" t="s">
        <v>47</v>
      </c>
      <c r="F3" s="11" t="s">
        <v>19</v>
      </c>
      <c r="G3" s="11" t="s">
        <v>24</v>
      </c>
      <c r="H3" s="12" t="s">
        <v>28</v>
      </c>
      <c r="I3" s="13" t="s">
        <v>26</v>
      </c>
      <c r="J3" s="27"/>
    </row>
    <row r="4" spans="1:9" s="19" customFormat="1" ht="12.75" thickBot="1">
      <c r="A4" s="14">
        <v>3313.6</v>
      </c>
      <c r="B4" s="15">
        <v>0.67</v>
      </c>
      <c r="C4" s="24">
        <v>21</v>
      </c>
      <c r="D4" s="15">
        <f>0.14+0.66*B4^2+0.32/(B4*C4)</f>
        <v>0.4590174257285004</v>
      </c>
      <c r="E4" s="15">
        <v>0.15</v>
      </c>
      <c r="F4" s="15">
        <f>(3.14*E4^2)*D4*C4</f>
        <v>0.6810212036820897</v>
      </c>
      <c r="G4" s="15">
        <f>A4*F4</f>
        <v>2256.6318605209726</v>
      </c>
      <c r="H4" s="16">
        <v>850</v>
      </c>
      <c r="I4" s="18">
        <f>G4*H4/1000</f>
        <v>1918.1370814428267</v>
      </c>
    </row>
    <row r="5" spans="1:13" s="19" customFormat="1" ht="12.75" thickBot="1">
      <c r="A5" s="30"/>
      <c r="B5" s="29"/>
      <c r="C5" s="32"/>
      <c r="D5" s="29"/>
      <c r="E5" s="29"/>
      <c r="F5" s="29"/>
      <c r="G5" s="21"/>
      <c r="H5" s="29"/>
      <c r="I5" s="29"/>
      <c r="J5" s="22"/>
      <c r="K5" s="20"/>
      <c r="L5" s="20"/>
      <c r="M5" s="23"/>
    </row>
    <row r="6" spans="1:13" s="19" customFormat="1" ht="48">
      <c r="A6" s="31"/>
      <c r="B6" s="36" t="s">
        <v>29</v>
      </c>
      <c r="C6" s="12" t="s">
        <v>34</v>
      </c>
      <c r="D6" s="12" t="s">
        <v>27</v>
      </c>
      <c r="E6" s="12" t="s">
        <v>35</v>
      </c>
      <c r="F6" s="13" t="s">
        <v>36</v>
      </c>
      <c r="G6" s="28"/>
      <c r="H6" s="29"/>
      <c r="I6" s="29"/>
      <c r="J6" s="22"/>
      <c r="K6" s="20"/>
      <c r="L6" s="20"/>
      <c r="M6" s="23"/>
    </row>
    <row r="7" spans="1:13" s="19" customFormat="1" ht="12.75" thickBot="1">
      <c r="A7" s="31"/>
      <c r="B7" s="37">
        <f>G4*16%</f>
        <v>361.0610976833556</v>
      </c>
      <c r="C7" s="17">
        <v>32</v>
      </c>
      <c r="D7" s="15">
        <f>B7/(C7/1000)</f>
        <v>11283.159302604863</v>
      </c>
      <c r="E7" s="15">
        <f>(G4+D7)*15%</f>
        <v>2030.9686744688752</v>
      </c>
      <c r="F7" s="18">
        <f>E7*0.4</f>
        <v>812.3874697875501</v>
      </c>
      <c r="G7" s="28"/>
      <c r="H7" s="29"/>
      <c r="I7" s="29"/>
      <c r="J7" s="22"/>
      <c r="K7" s="20"/>
      <c r="L7" s="20"/>
      <c r="M7" s="23"/>
    </row>
    <row r="8" spans="1:13" ht="12.75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.75">
      <c r="A9" s="56" t="s">
        <v>7</v>
      </c>
      <c r="B9" s="56"/>
      <c r="C9" s="56"/>
      <c r="D9" s="56"/>
      <c r="E9" s="56"/>
      <c r="F9" s="56"/>
      <c r="G9" s="56"/>
      <c r="H9" s="25"/>
      <c r="I9" s="25"/>
      <c r="J9" s="25"/>
      <c r="K9" s="25"/>
      <c r="L9" s="25"/>
      <c r="M9" s="25"/>
    </row>
    <row r="10" spans="1:13" ht="12.75">
      <c r="A10" s="56"/>
      <c r="B10" s="56"/>
      <c r="C10" s="56"/>
      <c r="D10" s="56"/>
      <c r="E10" s="56"/>
      <c r="F10" s="56"/>
      <c r="G10" s="56"/>
      <c r="H10" s="25"/>
      <c r="I10" s="25"/>
      <c r="J10" s="25"/>
      <c r="K10" s="25"/>
      <c r="L10" s="25"/>
      <c r="M10" s="25"/>
    </row>
    <row r="11" spans="1:13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</row>
    <row r="12" spans="1:13" ht="12.75">
      <c r="A12" s="56" t="s">
        <v>8</v>
      </c>
      <c r="B12" s="56"/>
      <c r="C12" s="56"/>
      <c r="D12" s="56"/>
      <c r="E12" s="56"/>
      <c r="F12" s="56"/>
      <c r="G12" s="56"/>
      <c r="H12" s="25"/>
      <c r="I12" s="25"/>
      <c r="J12" s="25"/>
      <c r="K12" s="25"/>
      <c r="L12" s="25"/>
      <c r="M12" s="25"/>
    </row>
    <row r="13" spans="1:13" ht="12.75">
      <c r="A13" s="56"/>
      <c r="B13" s="56"/>
      <c r="C13" s="56"/>
      <c r="D13" s="56"/>
      <c r="E13" s="56"/>
      <c r="F13" s="56"/>
      <c r="G13" s="56"/>
      <c r="H13" s="25"/>
      <c r="I13" s="25"/>
      <c r="J13" s="25"/>
      <c r="K13" s="25"/>
      <c r="L13" s="25"/>
      <c r="M13" s="25"/>
    </row>
    <row r="14" spans="1:13" ht="12.75">
      <c r="A14" s="25"/>
      <c r="B14" s="57" t="s">
        <v>1</v>
      </c>
      <c r="C14" s="57"/>
      <c r="D14" s="57"/>
      <c r="E14" s="57"/>
      <c r="F14" s="25"/>
      <c r="G14" s="25"/>
      <c r="H14" s="25"/>
      <c r="I14" s="25"/>
      <c r="J14" s="25"/>
      <c r="K14" s="25"/>
      <c r="L14" s="25"/>
      <c r="M14" s="25"/>
    </row>
    <row r="15" spans="1:13" ht="12.75">
      <c r="A15" s="25"/>
      <c r="B15" s="55" t="s">
        <v>2</v>
      </c>
      <c r="C15" s="55"/>
      <c r="D15" s="55"/>
      <c r="E15" s="55"/>
      <c r="F15" s="25"/>
      <c r="G15" s="25"/>
      <c r="H15" s="25"/>
      <c r="I15" s="25"/>
      <c r="J15" s="25"/>
      <c r="K15" s="25"/>
      <c r="L15" s="25"/>
      <c r="M15" s="25"/>
    </row>
    <row r="16" spans="1:13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2.75">
      <c r="A17" s="58" t="s">
        <v>9</v>
      </c>
      <c r="B17" s="58"/>
      <c r="C17" s="58"/>
      <c r="D17" s="58"/>
      <c r="E17" s="58"/>
      <c r="F17" s="58"/>
      <c r="G17" s="58"/>
      <c r="H17" s="25"/>
      <c r="I17" s="25"/>
      <c r="J17" s="25"/>
      <c r="K17" s="25"/>
      <c r="L17" s="25"/>
      <c r="M17" s="25"/>
    </row>
    <row r="18" spans="1:13" ht="12.7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2.75">
      <c r="A19" s="57" t="s">
        <v>3</v>
      </c>
      <c r="B19" s="57"/>
      <c r="C19" s="57"/>
      <c r="D19" s="57"/>
      <c r="E19" s="57"/>
      <c r="F19" s="57"/>
      <c r="G19" s="57"/>
      <c r="H19" s="25"/>
      <c r="I19" s="25"/>
      <c r="J19" s="25"/>
      <c r="K19" s="25"/>
      <c r="L19" s="25"/>
      <c r="M19" s="25"/>
    </row>
    <row r="20" spans="1:13" ht="12.75">
      <c r="A20" s="25"/>
      <c r="B20" s="55" t="s">
        <v>4</v>
      </c>
      <c r="C20" s="55"/>
      <c r="D20" s="55"/>
      <c r="E20" s="55"/>
      <c r="F20" s="25"/>
      <c r="G20" s="25"/>
      <c r="H20" s="25"/>
      <c r="I20" s="25"/>
      <c r="J20" s="25"/>
      <c r="K20" s="25"/>
      <c r="L20" s="25"/>
      <c r="M20" s="25"/>
    </row>
    <row r="21" spans="1:13" ht="12.75">
      <c r="A21" s="46" t="s">
        <v>5</v>
      </c>
      <c r="B21" s="46"/>
      <c r="C21" s="46"/>
      <c r="D21" s="46"/>
      <c r="E21" s="46"/>
      <c r="F21" s="46"/>
      <c r="G21" s="46"/>
      <c r="H21" s="25"/>
      <c r="I21" s="25"/>
      <c r="J21" s="25"/>
      <c r="K21" s="25"/>
      <c r="L21" s="25"/>
      <c r="M21" s="25"/>
    </row>
    <row r="22" spans="1:13" ht="12.75">
      <c r="A22" s="46" t="s">
        <v>6</v>
      </c>
      <c r="B22" s="46"/>
      <c r="C22" s="46"/>
      <c r="D22" s="46"/>
      <c r="E22" s="46"/>
      <c r="F22" s="46"/>
      <c r="G22" s="46"/>
      <c r="H22" s="25"/>
      <c r="I22" s="25"/>
      <c r="J22" s="25"/>
      <c r="K22" s="25"/>
      <c r="L22" s="25"/>
      <c r="M22" s="25"/>
    </row>
    <row r="23" spans="1:13" ht="12.75">
      <c r="A23" s="56" t="s">
        <v>10</v>
      </c>
      <c r="B23" s="56"/>
      <c r="C23" s="56"/>
      <c r="D23" s="56"/>
      <c r="E23" s="56"/>
      <c r="F23" s="56"/>
      <c r="G23" s="56"/>
      <c r="H23" s="25"/>
      <c r="I23" s="25"/>
      <c r="J23" s="25"/>
      <c r="K23" s="25"/>
      <c r="L23" s="25"/>
      <c r="M23" s="25"/>
    </row>
    <row r="24" spans="1:13" ht="25.5" customHeight="1">
      <c r="A24" s="56"/>
      <c r="B24" s="56"/>
      <c r="C24" s="56"/>
      <c r="D24" s="56"/>
      <c r="E24" s="56"/>
      <c r="F24" s="56"/>
      <c r="G24" s="56"/>
      <c r="H24" s="25"/>
      <c r="I24" s="25"/>
      <c r="J24" s="25"/>
      <c r="K24" s="25"/>
      <c r="L24" s="25"/>
      <c r="M24" s="25"/>
    </row>
    <row r="25" spans="1:13" ht="12.75">
      <c r="A25" s="26" t="s">
        <v>30</v>
      </c>
      <c r="B25" s="26"/>
      <c r="C25" s="26"/>
      <c r="D25" s="26"/>
      <c r="E25" s="26"/>
      <c r="F25" s="26"/>
      <c r="G25" s="26"/>
      <c r="H25" s="25"/>
      <c r="I25" s="25"/>
      <c r="J25" s="25"/>
      <c r="K25" s="25"/>
      <c r="L25" s="25"/>
      <c r="M25" s="25"/>
    </row>
    <row r="26" spans="1:13" ht="12.75">
      <c r="A26" s="46" t="s">
        <v>31</v>
      </c>
      <c r="B26" s="46"/>
      <c r="C26" s="46"/>
      <c r="D26" s="46"/>
      <c r="E26" s="46"/>
      <c r="F26" s="46"/>
      <c r="G26" s="46"/>
      <c r="H26" s="46"/>
      <c r="I26" s="46"/>
      <c r="J26" s="46"/>
      <c r="K26" s="25"/>
      <c r="L26" s="25"/>
      <c r="M26" s="25"/>
    </row>
    <row r="27" spans="1:13" ht="12.75">
      <c r="A27" s="46" t="s">
        <v>39</v>
      </c>
      <c r="B27" s="46"/>
      <c r="C27" s="46"/>
      <c r="D27" s="46"/>
      <c r="E27" s="46"/>
      <c r="F27" s="46"/>
      <c r="G27" s="46"/>
      <c r="H27" s="46"/>
      <c r="I27" s="46"/>
      <c r="J27" s="46"/>
      <c r="K27" s="25"/>
      <c r="L27" s="25"/>
      <c r="M27" s="25"/>
    </row>
    <row r="28" spans="1:13" ht="26.25" customHeight="1" thickBot="1">
      <c r="A28" s="47" t="s">
        <v>41</v>
      </c>
      <c r="B28" s="47"/>
      <c r="C28" s="47"/>
      <c r="D28" s="47"/>
      <c r="E28" s="47"/>
      <c r="F28" s="47"/>
      <c r="G28" s="47"/>
      <c r="H28" s="47"/>
      <c r="I28" s="47"/>
      <c r="J28" s="25"/>
      <c r="K28" s="25"/>
      <c r="L28" s="25"/>
      <c r="M28" s="25"/>
    </row>
    <row r="29" spans="1:9" ht="13.5" thickTop="1">
      <c r="A29" s="27"/>
      <c r="B29" s="27"/>
      <c r="C29" s="27"/>
      <c r="D29" s="27"/>
      <c r="E29" s="27"/>
      <c r="F29" s="27"/>
      <c r="G29" s="27"/>
      <c r="H29" s="27"/>
      <c r="I29" s="27"/>
    </row>
    <row r="30" spans="1:9" ht="12.75">
      <c r="A30" s="27"/>
      <c r="B30" s="27"/>
      <c r="C30" s="27"/>
      <c r="D30" s="8" t="s">
        <v>32</v>
      </c>
      <c r="E30" s="38" t="s">
        <v>42</v>
      </c>
      <c r="F30" s="27"/>
      <c r="G30" s="27"/>
      <c r="H30" s="27"/>
      <c r="I30" s="27"/>
    </row>
    <row r="31" spans="1:9" ht="12.75">
      <c r="A31" s="27"/>
      <c r="B31" s="27"/>
      <c r="C31" s="27"/>
      <c r="D31" s="27"/>
      <c r="E31" s="27"/>
      <c r="F31" s="27"/>
      <c r="G31" s="27"/>
      <c r="H31" s="27"/>
      <c r="I31" s="27"/>
    </row>
    <row r="32" spans="1:9" ht="12.75">
      <c r="A32" s="27" t="s">
        <v>17</v>
      </c>
      <c r="B32" s="27"/>
      <c r="C32" s="27"/>
      <c r="D32" s="27"/>
      <c r="E32" s="27"/>
      <c r="F32" s="27"/>
      <c r="G32" s="27"/>
      <c r="H32" s="27"/>
      <c r="I32" s="27"/>
    </row>
    <row r="33" spans="1:9" ht="12.75">
      <c r="A33" s="27"/>
      <c r="B33" s="27"/>
      <c r="C33" s="27"/>
      <c r="D33" s="27"/>
      <c r="E33" s="27"/>
      <c r="F33" s="27"/>
      <c r="G33" s="27"/>
      <c r="H33" s="27"/>
      <c r="I33" s="27"/>
    </row>
    <row r="34" spans="1:9" ht="12.75">
      <c r="A34" s="49" t="s">
        <v>16</v>
      </c>
      <c r="B34" s="49"/>
      <c r="C34" s="49"/>
      <c r="D34" s="49"/>
      <c r="E34" s="49"/>
      <c r="F34" s="49"/>
      <c r="G34" s="49"/>
      <c r="H34" s="27"/>
      <c r="I34" s="27"/>
    </row>
    <row r="35" spans="1:9" ht="12.75">
      <c r="A35" s="34" t="s">
        <v>20</v>
      </c>
      <c r="B35" s="35" t="s">
        <v>37</v>
      </c>
      <c r="C35" s="33"/>
      <c r="D35" s="33"/>
      <c r="E35" s="33"/>
      <c r="F35" s="33"/>
      <c r="G35" s="33"/>
      <c r="H35" s="27"/>
      <c r="I35" s="27"/>
    </row>
    <row r="36" spans="1:9" ht="12.75">
      <c r="A36" s="27"/>
      <c r="B36" s="27"/>
      <c r="C36" s="27"/>
      <c r="D36" s="27"/>
      <c r="E36" s="27"/>
      <c r="F36" s="27"/>
      <c r="G36" s="27"/>
      <c r="H36" s="27"/>
      <c r="I36" s="27"/>
    </row>
    <row r="37" spans="1:9" ht="12.75" customHeight="1">
      <c r="A37" s="50" t="s">
        <v>18</v>
      </c>
      <c r="B37" s="50"/>
      <c r="C37" s="50"/>
      <c r="D37" s="50"/>
      <c r="E37" s="50"/>
      <c r="F37" s="50"/>
      <c r="G37" s="50"/>
      <c r="H37" s="27"/>
      <c r="I37" s="27"/>
    </row>
    <row r="38" spans="1:9" ht="12.75">
      <c r="A38" s="50"/>
      <c r="B38" s="50"/>
      <c r="C38" s="50"/>
      <c r="D38" s="50"/>
      <c r="E38" s="50"/>
      <c r="F38" s="50"/>
      <c r="G38" s="50"/>
      <c r="H38" s="27"/>
      <c r="I38" s="27"/>
    </row>
    <row r="39" spans="1:9" ht="12.75">
      <c r="A39" s="50"/>
      <c r="B39" s="50"/>
      <c r="C39" s="50"/>
      <c r="D39" s="50"/>
      <c r="E39" s="50"/>
      <c r="F39" s="50"/>
      <c r="G39" s="50"/>
      <c r="H39" s="27"/>
      <c r="I39" s="27"/>
    </row>
    <row r="40" spans="1:9" ht="13.5" thickBot="1">
      <c r="A40" s="27"/>
      <c r="B40" s="27"/>
      <c r="C40" s="27"/>
      <c r="D40" s="27"/>
      <c r="E40" s="27"/>
      <c r="F40" s="27"/>
      <c r="G40" s="27"/>
      <c r="H40" s="27"/>
      <c r="I40" s="27"/>
    </row>
    <row r="41" spans="1:9" ht="36.75" customHeight="1">
      <c r="A41" s="27"/>
      <c r="B41" s="2" t="s">
        <v>23</v>
      </c>
      <c r="C41" s="3" t="s">
        <v>22</v>
      </c>
      <c r="D41" s="4" t="s">
        <v>21</v>
      </c>
      <c r="E41" s="4" t="s">
        <v>11</v>
      </c>
      <c r="F41" s="51" t="s">
        <v>38</v>
      </c>
      <c r="G41" s="52"/>
      <c r="H41" s="27"/>
      <c r="I41" s="27"/>
    </row>
    <row r="42" spans="1:9" ht="48" customHeight="1" thickBot="1">
      <c r="A42" s="27"/>
      <c r="B42" s="5">
        <v>30</v>
      </c>
      <c r="C42" s="6">
        <f>0.001*B42^2</f>
        <v>0.9</v>
      </c>
      <c r="D42" s="6">
        <v>21</v>
      </c>
      <c r="E42" s="6">
        <v>20</v>
      </c>
      <c r="F42" s="53">
        <f>C42-E42%</f>
        <v>0.7</v>
      </c>
      <c r="G42" s="54"/>
      <c r="H42" s="27"/>
      <c r="I42" s="27"/>
    </row>
    <row r="43" spans="1:9" ht="18.75" customHeight="1">
      <c r="A43" s="27"/>
      <c r="B43" s="27"/>
      <c r="C43" s="27"/>
      <c r="D43" s="27"/>
      <c r="E43" s="27"/>
      <c r="F43" s="27"/>
      <c r="G43" s="27"/>
      <c r="H43" s="27"/>
      <c r="I43" s="27"/>
    </row>
    <row r="44" spans="1:9" ht="12.75">
      <c r="A44" s="27"/>
      <c r="B44" s="27"/>
      <c r="C44" s="27"/>
      <c r="D44" s="27"/>
      <c r="E44" s="27"/>
      <c r="F44" s="27"/>
      <c r="G44" s="7" t="s">
        <v>12</v>
      </c>
      <c r="H44" s="7"/>
      <c r="I44" s="7"/>
    </row>
    <row r="45" spans="1:9" ht="12.75">
      <c r="A45" s="27"/>
      <c r="B45" s="27"/>
      <c r="C45" s="27"/>
      <c r="D45" s="27"/>
      <c r="E45" s="27"/>
      <c r="F45" s="27"/>
      <c r="G45" s="7" t="s">
        <v>13</v>
      </c>
      <c r="H45" s="7"/>
      <c r="I45" s="7"/>
    </row>
    <row r="46" spans="1:9" ht="12.75">
      <c r="A46" s="27"/>
      <c r="B46" s="27"/>
      <c r="C46" s="27"/>
      <c r="D46" s="27"/>
      <c r="E46" s="27"/>
      <c r="F46" s="27"/>
      <c r="G46" s="7" t="s">
        <v>14</v>
      </c>
      <c r="H46" s="7"/>
      <c r="I46" s="7"/>
    </row>
    <row r="47" spans="1:9" ht="12.75">
      <c r="A47" s="25"/>
      <c r="B47" s="25"/>
      <c r="C47" s="25"/>
      <c r="D47" s="25"/>
      <c r="E47" s="25"/>
      <c r="F47" s="25"/>
      <c r="G47" s="39" t="s">
        <v>15</v>
      </c>
      <c r="H47" s="39"/>
      <c r="I47" s="39"/>
    </row>
    <row r="48" spans="1:9" ht="13.5" thickBot="1">
      <c r="A48" s="40"/>
      <c r="B48" s="40"/>
      <c r="C48" s="40"/>
      <c r="D48" s="40"/>
      <c r="E48" s="40"/>
      <c r="F48" s="40"/>
      <c r="G48" s="41"/>
      <c r="H48" s="41"/>
      <c r="I48" s="41"/>
    </row>
    <row r="49" spans="1:9" ht="13.5" thickTop="1">
      <c r="A49" s="27"/>
      <c r="B49" s="27"/>
      <c r="C49" s="27"/>
      <c r="D49" s="27"/>
      <c r="E49" s="27"/>
      <c r="F49" s="27"/>
      <c r="G49" s="27"/>
      <c r="H49" s="27"/>
      <c r="I49" s="27"/>
    </row>
    <row r="50" spans="1:9" ht="12.75">
      <c r="A50" s="48" t="s">
        <v>48</v>
      </c>
      <c r="B50" s="48"/>
      <c r="C50" s="48"/>
      <c r="D50" s="48"/>
      <c r="E50" s="48"/>
      <c r="F50" s="48"/>
      <c r="G50" s="48"/>
      <c r="H50" s="48"/>
      <c r="I50" s="1"/>
    </row>
    <row r="51" spans="1:9" ht="25.5" customHeight="1">
      <c r="A51" s="27"/>
      <c r="B51" s="27"/>
      <c r="C51" s="43" t="s">
        <v>43</v>
      </c>
      <c r="D51" s="43" t="s">
        <v>44</v>
      </c>
      <c r="E51" s="44" t="s">
        <v>45</v>
      </c>
      <c r="F51" s="43" t="s">
        <v>46</v>
      </c>
      <c r="G51" s="42"/>
      <c r="H51" s="27"/>
      <c r="I51" s="27"/>
    </row>
    <row r="52" spans="1:9" ht="12.75">
      <c r="A52" s="27"/>
      <c r="B52" s="27"/>
      <c r="C52" s="45">
        <v>94674.22</v>
      </c>
      <c r="D52" s="45">
        <f>C52/10000</f>
        <v>9.467422000000001</v>
      </c>
      <c r="E52" s="45">
        <v>350</v>
      </c>
      <c r="F52" s="45">
        <f>D52*E52</f>
        <v>3313.5977000000003</v>
      </c>
      <c r="G52" s="27"/>
      <c r="H52" s="27"/>
      <c r="I52" s="27"/>
    </row>
    <row r="53" spans="1:9" ht="12.75">
      <c r="A53" s="27"/>
      <c r="B53" s="27"/>
      <c r="C53" s="27"/>
      <c r="D53" s="27"/>
      <c r="E53" s="27"/>
      <c r="F53" s="27"/>
      <c r="G53" s="27"/>
      <c r="H53" s="27"/>
      <c r="I53" s="27"/>
    </row>
    <row r="54" spans="1:9" ht="12.75">
      <c r="A54" s="27"/>
      <c r="B54" s="27"/>
      <c r="C54" s="27"/>
      <c r="D54" s="27"/>
      <c r="E54" s="27"/>
      <c r="F54" s="27"/>
      <c r="G54" s="27"/>
      <c r="H54" s="27"/>
      <c r="I54" s="27"/>
    </row>
  </sheetData>
  <mergeCells count="18">
    <mergeCell ref="A9:G10"/>
    <mergeCell ref="A12:G13"/>
    <mergeCell ref="B14:E14"/>
    <mergeCell ref="B15:E15"/>
    <mergeCell ref="A17:G17"/>
    <mergeCell ref="A19:G19"/>
    <mergeCell ref="B20:E20"/>
    <mergeCell ref="A21:G21"/>
    <mergeCell ref="A22:G22"/>
    <mergeCell ref="A23:G24"/>
    <mergeCell ref="A26:J26"/>
    <mergeCell ref="A27:J27"/>
    <mergeCell ref="A28:I28"/>
    <mergeCell ref="A50:H50"/>
    <mergeCell ref="A34:G34"/>
    <mergeCell ref="A37:G39"/>
    <mergeCell ref="F41:G41"/>
    <mergeCell ref="F42:G42"/>
  </mergeCells>
  <printOptions/>
  <pageMargins left="1.11" right="0.52" top="1" bottom="1" header="0.46" footer="0.5"/>
  <pageSetup fitToHeight="1" fitToWidth="1" horizontalDpi="1200" verticalDpi="1200" orientation="portrait" paperSize="9" scale="82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</dc:creator>
  <cp:keywords/>
  <dc:description/>
  <cp:lastModifiedBy>msa</cp:lastModifiedBy>
  <cp:lastPrinted>2012-08-07T10:23:00Z</cp:lastPrinted>
  <dcterms:created xsi:type="dcterms:W3CDTF">2012-08-07T07:02:55Z</dcterms:created>
  <dcterms:modified xsi:type="dcterms:W3CDTF">2012-08-07T12:05:56Z</dcterms:modified>
  <cp:category/>
  <cp:version/>
  <cp:contentType/>
  <cp:contentStatus/>
</cp:coreProperties>
</file>